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rmando Prado\Documents\Quotes\Projects\Delphi\"/>
    </mc:Choice>
  </mc:AlternateContent>
  <xr:revisionPtr revIDLastSave="0" documentId="13_ncr:1_{FF78A209-4EB4-474F-B5F5-5F0CA9ED4186}" xr6:coauthVersionLast="43" xr6:coauthVersionMax="43" xr10:uidLastSave="{00000000-0000-0000-0000-000000000000}"/>
  <bookViews>
    <workbookView xWindow="28680" yWindow="-120" windowWidth="24240" windowHeight="13140" xr2:uid="{00000000-000D-0000-FFFF-FFFF00000000}"/>
  </bookViews>
  <sheets>
    <sheet name="PSI Cost" sheetId="14" r:id="rId1"/>
    <sheet name="Ametek SGX" sheetId="16" r:id="rId2"/>
    <sheet name="Magna TS" sheetId="17" r:id="rId3"/>
    <sheet name="TDK Genesys" sheetId="18" r:id="rId4"/>
  </sheets>
  <definedNames>
    <definedName name="Cost" localSheetId="1">'Ametek SGX'!$F$6</definedName>
    <definedName name="Cost" localSheetId="2">'Magna TS'!$F$6</definedName>
    <definedName name="Cost" localSheetId="0">'PSI Cost'!$F$6</definedName>
    <definedName name="Cost" localSheetId="3">'TDK Genesys'!$F$6</definedName>
    <definedName name="Cost">#REF!</definedName>
    <definedName name="HRD" localSheetId="1">'Ametek SGX'!$F$2</definedName>
    <definedName name="HRD" localSheetId="2">'Magna TS'!$F$2</definedName>
    <definedName name="HRD" localSheetId="0">'PSI Cost'!$F$2</definedName>
    <definedName name="HRD" localSheetId="3">'TDK Genesys'!$F$2</definedName>
    <definedName name="HRD">#REF!</definedName>
    <definedName name="HRM" localSheetId="1">'Ametek SGX'!$F$4</definedName>
    <definedName name="HRM" localSheetId="2">'Magna TS'!$F$4</definedName>
    <definedName name="HRM" localSheetId="0">'PSI Cost'!$F$4</definedName>
    <definedName name="HRM" localSheetId="3">'TDK Genesys'!$F$4</definedName>
    <definedName name="HRM">#REF!</definedName>
    <definedName name="HRSD" localSheetId="1">'Ametek SGX'!$E$2</definedName>
    <definedName name="HRSD" localSheetId="2">'Magna TS'!$E$2</definedName>
    <definedName name="HRSD" localSheetId="0">'PSI Cost'!$E$2</definedName>
    <definedName name="HRSD" localSheetId="3">'TDK Genesys'!$E$2</definedName>
    <definedName name="HRSD">#REF!</definedName>
    <definedName name="HRW" localSheetId="1">'Ametek SGX'!$F$3</definedName>
    <definedName name="HRW" localSheetId="2">'Magna TS'!$F$3</definedName>
    <definedName name="HRW" localSheetId="0">'PSI Cost'!$F$3</definedName>
    <definedName name="HRW" localSheetId="3">'TDK Genesys'!$F$3</definedName>
    <definedName name="HRW">#REF!</definedName>
    <definedName name="Stations">'PSI Cost'!$D$16</definedName>
    <definedName name="WATT" localSheetId="1">'Ametek SGX'!$F$5</definedName>
    <definedName name="WATT" localSheetId="2">'Magna TS'!$F$5</definedName>
    <definedName name="WATT" localSheetId="0">'PSI Cost'!$F$5</definedName>
    <definedName name="WATT" localSheetId="3">'TDK Genesys'!$F$5</definedName>
    <definedName name="WAT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7" l="1"/>
  <c r="F4" i="16"/>
  <c r="D10" i="18" l="1"/>
  <c r="D10" i="14"/>
  <c r="D10" i="16" l="1"/>
  <c r="D10" i="17"/>
  <c r="F4" i="18" l="1"/>
  <c r="D11" i="18" s="1"/>
  <c r="E11" i="18" s="1"/>
  <c r="F11" i="18" s="1"/>
  <c r="G11" i="18" s="1"/>
  <c r="H11" i="18" s="1"/>
  <c r="I11" i="18" s="1"/>
  <c r="J11" i="18" s="1"/>
  <c r="K11" i="18" s="1"/>
  <c r="L11" i="18" s="1"/>
  <c r="M11" i="18" s="1"/>
  <c r="N11" i="18" s="1"/>
  <c r="O11" i="18" s="1"/>
  <c r="E10" i="17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E10" i="16"/>
  <c r="F10" i="16" s="1"/>
  <c r="G10" i="16" s="1"/>
  <c r="H10" i="16" s="1"/>
  <c r="I10" i="16" s="1"/>
  <c r="J10" i="16" s="1"/>
  <c r="K10" i="16" s="1"/>
  <c r="L10" i="16" s="1"/>
  <c r="M10" i="16" s="1"/>
  <c r="N10" i="16" s="1"/>
  <c r="O10" i="16" s="1"/>
  <c r="F4" i="14"/>
  <c r="D12" i="18" l="1"/>
  <c r="D13" i="18" s="1"/>
  <c r="E10" i="18"/>
  <c r="M12" i="17"/>
  <c r="M13" i="17" s="1"/>
  <c r="G12" i="17"/>
  <c r="G13" i="17" s="1"/>
  <c r="O12" i="17"/>
  <c r="O13" i="17" s="1"/>
  <c r="F12" i="17"/>
  <c r="F13" i="17" s="1"/>
  <c r="N12" i="17"/>
  <c r="N13" i="17" s="1"/>
  <c r="D11" i="17"/>
  <c r="E11" i="17" s="1"/>
  <c r="F11" i="17" s="1"/>
  <c r="G11" i="17" s="1"/>
  <c r="H11" i="17" s="1"/>
  <c r="I11" i="17" s="1"/>
  <c r="J11" i="17" s="1"/>
  <c r="K11" i="17" s="1"/>
  <c r="L11" i="17" s="1"/>
  <c r="M11" i="17" s="1"/>
  <c r="N11" i="17" s="1"/>
  <c r="O11" i="17" s="1"/>
  <c r="H12" i="17"/>
  <c r="H13" i="17" s="1"/>
  <c r="M12" i="16"/>
  <c r="M13" i="16" s="1"/>
  <c r="I12" i="17"/>
  <c r="I13" i="17" s="1"/>
  <c r="J12" i="17"/>
  <c r="J13" i="17" s="1"/>
  <c r="K12" i="17"/>
  <c r="K13" i="17" s="1"/>
  <c r="L12" i="17"/>
  <c r="L13" i="17" s="1"/>
  <c r="D12" i="17"/>
  <c r="D13" i="17" s="1"/>
  <c r="E12" i="17"/>
  <c r="E13" i="17" s="1"/>
  <c r="L12" i="16"/>
  <c r="L13" i="16" s="1"/>
  <c r="F12" i="16"/>
  <c r="F13" i="16" s="1"/>
  <c r="N12" i="16"/>
  <c r="N13" i="16" s="1"/>
  <c r="D12" i="16"/>
  <c r="D13" i="16" s="1"/>
  <c r="G12" i="16"/>
  <c r="G13" i="16" s="1"/>
  <c r="O12" i="16"/>
  <c r="O13" i="16" s="1"/>
  <c r="D11" i="16"/>
  <c r="E11" i="16" s="1"/>
  <c r="F11" i="16" s="1"/>
  <c r="G11" i="16" s="1"/>
  <c r="H11" i="16" s="1"/>
  <c r="I11" i="16" s="1"/>
  <c r="J11" i="16" s="1"/>
  <c r="K11" i="16" s="1"/>
  <c r="L11" i="16" s="1"/>
  <c r="M11" i="16" s="1"/>
  <c r="N11" i="16" s="1"/>
  <c r="O11" i="16" s="1"/>
  <c r="H12" i="16"/>
  <c r="H13" i="16" s="1"/>
  <c r="I12" i="16"/>
  <c r="I13" i="16" s="1"/>
  <c r="J12" i="16"/>
  <c r="J13" i="16" s="1"/>
  <c r="K12" i="16"/>
  <c r="K13" i="16" s="1"/>
  <c r="E12" i="16"/>
  <c r="E13" i="16" s="1"/>
  <c r="D12" i="14"/>
  <c r="D13" i="14" s="1"/>
  <c r="D11" i="14"/>
  <c r="E11" i="14" s="1"/>
  <c r="F11" i="14" s="1"/>
  <c r="G11" i="14" s="1"/>
  <c r="H11" i="14" s="1"/>
  <c r="I11" i="14" s="1"/>
  <c r="J11" i="14" s="1"/>
  <c r="K11" i="14" s="1"/>
  <c r="L11" i="14" s="1"/>
  <c r="M11" i="14" s="1"/>
  <c r="N11" i="14" s="1"/>
  <c r="O11" i="14" s="1"/>
  <c r="E10" i="14"/>
  <c r="F10" i="14" s="1"/>
  <c r="G10" i="14" s="1"/>
  <c r="H10" i="14" s="1"/>
  <c r="I10" i="14" s="1"/>
  <c r="I12" i="14" s="1"/>
  <c r="I13" i="14" s="1"/>
  <c r="F10" i="18" l="1"/>
  <c r="E12" i="18"/>
  <c r="E13" i="18" s="1"/>
  <c r="D15" i="17"/>
  <c r="D15" i="16"/>
  <c r="E12" i="14"/>
  <c r="E13" i="14" s="1"/>
  <c r="J10" i="14"/>
  <c r="F12" i="14"/>
  <c r="F13" i="14" s="1"/>
  <c r="H12" i="14"/>
  <c r="H13" i="14" s="1"/>
  <c r="G12" i="14"/>
  <c r="G13" i="14" s="1"/>
  <c r="D16" i="17" l="1"/>
  <c r="D23" i="14" s="1"/>
  <c r="D16" i="16"/>
  <c r="D22" i="14" s="1"/>
  <c r="G10" i="18"/>
  <c r="F12" i="18"/>
  <c r="F13" i="18" s="1"/>
  <c r="K10" i="14"/>
  <c r="J12" i="14"/>
  <c r="J13" i="14" s="1"/>
  <c r="H10" i="18" l="1"/>
  <c r="G12" i="18"/>
  <c r="G13" i="18" s="1"/>
  <c r="L10" i="14"/>
  <c r="K12" i="14"/>
  <c r="K13" i="14" s="1"/>
  <c r="I10" i="18" l="1"/>
  <c r="H12" i="18"/>
  <c r="H13" i="18" s="1"/>
  <c r="M10" i="14"/>
  <c r="L12" i="14"/>
  <c r="L13" i="14" s="1"/>
  <c r="I12" i="18" l="1"/>
  <c r="I13" i="18" s="1"/>
  <c r="J10" i="18"/>
  <c r="N10" i="14"/>
  <c r="M12" i="14"/>
  <c r="M13" i="14" s="1"/>
  <c r="K10" i="18" l="1"/>
  <c r="J12" i="18"/>
  <c r="J13" i="18" s="1"/>
  <c r="O10" i="14"/>
  <c r="O12" i="14" s="1"/>
  <c r="O13" i="14" s="1"/>
  <c r="N12" i="14"/>
  <c r="N13" i="14" s="1"/>
  <c r="L10" i="18" l="1"/>
  <c r="K12" i="18"/>
  <c r="K13" i="18" s="1"/>
  <c r="D15" i="14"/>
  <c r="D21" i="14" l="1"/>
  <c r="E23" i="14" s="1"/>
  <c r="D17" i="14"/>
  <c r="E22" i="14"/>
  <c r="L12" i="18"/>
  <c r="L13" i="18" s="1"/>
  <c r="M10" i="18"/>
  <c r="N10" i="18" l="1"/>
  <c r="M12" i="18"/>
  <c r="M13" i="18" s="1"/>
  <c r="O10" i="18" l="1"/>
  <c r="O12" i="18" s="1"/>
  <c r="O13" i="18" s="1"/>
  <c r="N12" i="18"/>
  <c r="N13" i="18" s="1"/>
  <c r="D15" i="18" l="1"/>
  <c r="D16" i="18" l="1"/>
  <c r="D24" i="14" s="1"/>
  <c r="E24" i="14" s="1"/>
</calcChain>
</file>

<file path=xl/sharedStrings.xml><?xml version="1.0" encoding="utf-8"?>
<sst xmlns="http://schemas.openxmlformats.org/spreadsheetml/2006/main" count="123" uniqueCount="41">
  <si>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</si>
  <si>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</si>
  <si>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</si>
  <si>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</si>
  <si>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</si>
  <si>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</si>
  <si>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</si>
  <si>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</si>
  <si>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</si>
  <si>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</si>
  <si>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</si>
  <si>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</si>
  <si>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Hrs/Mo</t>
  </si>
  <si>
    <t>$/kWh</t>
  </si>
  <si>
    <t>Current Cost $</t>
  </si>
  <si>
    <t xml:space="preserve"> </t>
  </si>
  <si>
    <t>Total kWh/Mo</t>
  </si>
  <si>
    <t>Hrs/Day</t>
  </si>
  <si>
    <t>Days/Week</t>
  </si>
  <si>
    <t>Total Hrs/Mo</t>
  </si>
  <si>
    <t>Enter Usage Data</t>
  </si>
  <si>
    <t>Watts</t>
  </si>
  <si>
    <t>Usage</t>
  </si>
  <si>
    <t>UUT Watts</t>
  </si>
  <si>
    <t>Power Factor</t>
  </si>
  <si>
    <t>Efficiency</t>
  </si>
  <si>
    <t>Total Yearly / Station</t>
  </si>
  <si>
    <t>Total Yearly 23 Stations</t>
  </si>
  <si>
    <t>Ametek SGX</t>
  </si>
  <si>
    <t>Magna TS</t>
  </si>
  <si>
    <t>TDK Genesys</t>
  </si>
  <si>
    <t>Total Yearly Usage Cost Summary</t>
  </si>
  <si>
    <t>Heat in Watts</t>
  </si>
  <si>
    <t>PSI WR 15kW Heat Generation Comparison</t>
  </si>
  <si>
    <t>SGX 15kW Heat Generation</t>
  </si>
  <si>
    <t>TS 15kW Heat Generation</t>
  </si>
  <si>
    <t>Genesys 15kW Heat Generation</t>
  </si>
  <si>
    <t>Cost Increase vs. PSI</t>
  </si>
  <si>
    <t>EA PSI</t>
  </si>
  <si>
    <t>Number of Stations</t>
  </si>
  <si>
    <t>Total Yearly / All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</si>
</sst>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2" fillId="0" borderId="2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/>
    <xf numFmtId="164" fontId="9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/>
    <xf numFmtId="0" fontId="6" fillId="0" borderId="2" xfId="0" applyFont="1" applyBorder="1"/>
    <xf numFmtId="0" fontId="13" fillId="0" borderId="1" xfId="0" applyFont="1" applyBorder="1" applyAlignment="1">
      <alignment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5" xfId="0" applyBorder="1"/>
    <xf numFmtId="1" fontId="0" fillId="0" borderId="6" xfId="0" applyNumberFormat="1" applyBorder="1"/>
    <xf numFmtId="164" fontId="0" fillId="0" borderId="6" xfId="1" applyNumberFormat="1" applyFont="1" applyBorder="1"/>
    <xf numFmtId="0" fontId="7" fillId="2" borderId="10" xfId="0" applyFont="1" applyFill="1" applyBorder="1"/>
    <xf numFmtId="0" fontId="2" fillId="0" borderId="6" xfId="0" applyFon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2" fillId="0" borderId="11" xfId="0" applyFont="1" applyBorder="1" applyAlignment="1"/>
    <xf numFmtId="0" fontId="2" fillId="0" borderId="9" xfId="0" applyFont="1" applyBorder="1" applyAlignment="1"/>
    <xf numFmtId="0" fontId="6" fillId="4" borderId="14" xfId="0" applyFont="1" applyFill="1" applyBorder="1"/>
    <xf numFmtId="164" fontId="10" fillId="4" borderId="15" xfId="0" applyNumberFormat="1" applyFont="1" applyFill="1" applyBorder="1" applyAlignment="1"/>
    <xf numFmtId="0" fontId="4" fillId="5" borderId="16" xfId="0" applyFont="1" applyFill="1" applyBorder="1" applyAlignment="1">
      <alignment vertical="center"/>
    </xf>
    <xf numFmtId="164" fontId="9" fillId="5" borderId="15" xfId="0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4" fillId="0" borderId="3" xfId="0" applyFont="1" applyBorder="1"/>
    <xf numFmtId="0" fontId="0" fillId="0" borderId="7" xfId="0" applyBorder="1" applyAlignment="1">
      <alignment horizontal="right"/>
    </xf>
    <xf numFmtId="0" fontId="2" fillId="3" borderId="17" xfId="0" applyFont="1" applyFill="1" applyBorder="1"/>
    <xf numFmtId="0" fontId="0" fillId="3" borderId="17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44" fontId="0" fillId="3" borderId="17" xfId="1" applyFont="1" applyFill="1" applyBorder="1" applyAlignment="1">
      <alignment horizontal="center"/>
    </xf>
    <xf numFmtId="0" fontId="12" fillId="0" borderId="7" xfId="0" applyFont="1" applyBorder="1"/>
    <xf numFmtId="0" fontId="14" fillId="0" borderId="1" xfId="0" applyFont="1" applyBorder="1"/>
    <xf numFmtId="0" fontId="7" fillId="6" borderId="0" xfId="0" applyFont="1" applyFill="1" applyBorder="1"/>
    <xf numFmtId="164" fontId="7" fillId="6" borderId="0" xfId="1" applyNumberFormat="1" applyFont="1" applyFill="1" applyBorder="1" applyAlignment="1"/>
    <xf numFmtId="164" fontId="2" fillId="6" borderId="0" xfId="0" applyNumberFormat="1" applyFont="1" applyFill="1" applyBorder="1" applyAlignment="1"/>
    <xf numFmtId="0" fontId="0" fillId="6" borderId="0" xfId="0" applyFill="1" applyBorder="1"/>
    <xf numFmtId="164" fontId="7" fillId="6" borderId="0" xfId="1" applyNumberFormat="1" applyFont="1" applyFill="1" applyBorder="1"/>
    <xf numFmtId="0" fontId="2" fillId="6" borderId="0" xfId="0" applyFont="1" applyFill="1" applyBorder="1"/>
    <xf numFmtId="0" fontId="7" fillId="6" borderId="0" xfId="0" applyFont="1" applyFill="1" applyBorder="1" applyAlignment="1">
      <alignment vertical="center"/>
    </xf>
    <xf numFmtId="0" fontId="6" fillId="6" borderId="0" xfId="0" applyFont="1" applyFill="1" applyBorder="1" applyAlignment="1"/>
    <xf numFmtId="165" fontId="8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7" fillId="6" borderId="0" xfId="0" applyFont="1" applyFill="1" applyBorder="1" applyAlignment="1"/>
    <xf numFmtId="0" fontId="0" fillId="6" borderId="0" xfId="0" applyFill="1" applyBorder="1" applyAlignment="1"/>
    <xf numFmtId="165" fontId="8" fillId="6" borderId="0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vertical="center"/>
    </xf>
    <xf numFmtId="0" fontId="2" fillId="6" borderId="0" xfId="0" applyFont="1" applyFill="1" applyBorder="1" applyAlignment="1"/>
    <xf numFmtId="0" fontId="6" fillId="0" borderId="10" xfId="0" applyFont="1" applyBorder="1"/>
    <xf numFmtId="0" fontId="4" fillId="0" borderId="8" xfId="0" applyFont="1" applyBorder="1"/>
    <xf numFmtId="0" fontId="0" fillId="0" borderId="10" xfId="0" applyBorder="1"/>
    <xf numFmtId="0" fontId="0" fillId="0" borderId="8" xfId="0" applyBorder="1"/>
    <xf numFmtId="9" fontId="0" fillId="3" borderId="17" xfId="2" applyFont="1" applyFill="1" applyBorder="1" applyAlignment="1">
      <alignment horizontal="center"/>
    </xf>
    <xf numFmtId="0" fontId="0" fillId="3" borderId="17" xfId="1" applyNumberFormat="1" applyFont="1" applyFill="1" applyBorder="1" applyAlignment="1">
      <alignment horizontal="center"/>
    </xf>
    <xf numFmtId="164" fontId="7" fillId="6" borderId="0" xfId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0" fillId="3" borderId="17" xfId="2" applyNumberFormat="1" applyFont="1" applyFill="1" applyBorder="1" applyAlignment="1">
      <alignment horizontal="center"/>
    </xf>
    <xf numFmtId="37" fontId="10" fillId="4" borderId="15" xfId="0" applyNumberFormat="1" applyFont="1" applyFill="1" applyBorder="1" applyAlignment="1"/>
    <xf numFmtId="44" fontId="10" fillId="4" borderId="15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0" fillId="0" borderId="18" xfId="0" applyBorder="1" applyAlignment="1"/>
    <xf numFmtId="0" fontId="0" fillId="0" borderId="10" xfId="0" applyBorder="1" applyAlignment="1"/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/>
    <xf numFmtId="0" fontId="0" fillId="0" borderId="11" xfId="0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Yearly Usage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512-42F9-8FBA-A7C4128F261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512-42F9-8FBA-A7C4128F26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12-42F9-8FBA-A7C4128F261F}"/>
              </c:ext>
            </c:extLst>
          </c:dPt>
          <c:cat>
            <c:strRef>
              <c:f>'PSI Cost'!$C$21:$C$24</c:f>
              <c:strCache>
                <c:ptCount val="4"/>
                <c:pt idx="0">
                  <c:v>EA PSI</c:v>
                </c:pt>
                <c:pt idx="1">
                  <c:v>Ametek SGX</c:v>
                </c:pt>
                <c:pt idx="2">
                  <c:v>Magna TS</c:v>
                </c:pt>
                <c:pt idx="3">
                  <c:v>TDK Genesys</c:v>
                </c:pt>
              </c:strCache>
            </c:strRef>
          </c:cat>
          <c:val>
            <c:numRef>
              <c:f>'PSI Cost'!$D$21:$D$24</c:f>
              <c:numCache>
                <c:formatCode>_("$"* #,##0_);_("$"* \(#,##0\);_("$"* "-"??_);_(@_)</c:formatCode>
                <c:ptCount val="4"/>
                <c:pt idx="0">
                  <c:v>2221.9104000000002</c:v>
                </c:pt>
                <c:pt idx="1">
                  <c:v>6947.4719999999988</c:v>
                </c:pt>
                <c:pt idx="2">
                  <c:v>6684.9408000000003</c:v>
                </c:pt>
                <c:pt idx="3">
                  <c:v>5673.2351999999964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2-42F9-8FBA-A7C4128F2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5157544"/>
        <c:axId val="485155904"/>
        <c:axId val="0"/>
      </c:bar3DChart>
      <c:catAx>
        <c:axId val="48515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155904"/>
        <c:crosses val="autoZero"/>
        <c:auto val="1"/>
        <c:lblAlgn val="ctr"/>
        <c:lblOffset val="100"/>
        <c:noMultiLvlLbl val="0"/>
      </c:catAx>
      <c:valAx>
        <c:axId val="48515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15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582083</xdr:colOff>
      <xdr:row>0</xdr:row>
      <xdr:rowOff>122767</xdr:rowOff>
    </xdr:from>
    <xdr:ext cx="1856941" cy="593726"/>
    <xdr:pic>
      <xdr:nvPicPr>
        <xdr:cNvPr id="3" name="Picture 2">
          <a:extLst>
            <a:ext uri="{FF2B5EF4-FFF2-40B4-BE49-F238E27FC236}">
              <a16:creationId xmlns:a16="http://schemas.microsoft.com/office/drawing/2014/main" id="{2C8F7CF5-5C33-4851-B2C8-3D66B282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22767"/>
          <a:ext cx="1856941" cy="593726"/>
        </a:xfrm>
        <a:prstGeom prst="rect">
          <a:avLst/>
        </a:prstGeom>
      </xdr:spPr>
    </xdr:pic>
    <xdr:clientData/>
  </xdr:oneCellAnchor>
  <xdr:oneCellAnchor>
    <xdr:from>
      <xdr:col>9</xdr:col>
      <xdr:colOff>714903</xdr:colOff>
      <xdr:row>18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B584857-19A3-4776-B7CF-DE868EDCFA73}"/>
            </a:ext>
          </a:extLst>
        </xdr:cNvPr>
        <xdr:cNvSpPr txBox="1"/>
      </xdr:nvSpPr>
      <xdr:spPr>
        <a:xfrm>
          <a:off x="6094623" y="370575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385233</xdr:colOff>
      <xdr:row>3</xdr:row>
      <xdr:rowOff>180976</xdr:rowOff>
    </xdr:from>
    <xdr:to>
      <xdr:col>2</xdr:col>
      <xdr:colOff>1494366</xdr:colOff>
      <xdr:row>7</xdr:row>
      <xdr:rowOff>140973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78F736-EBE2-464A-B7F4-37F112C0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066" y="858309"/>
          <a:ext cx="1109133" cy="901914"/>
        </a:xfrm>
        <a:prstGeom prst="rect">
          <a:avLst/>
        </a:prstGeom>
      </xdr:spPr>
    </xdr:pic>
    <xdr:clientData/>
  </xdr:twoCellAnchor>
  <xdr:twoCellAnchor>
    <xdr:from>
      <xdr:col>7</xdr:col>
      <xdr:colOff>254000</xdr:colOff>
      <xdr:row>14</xdr:row>
      <xdr:rowOff>0</xdr:rowOff>
    </xdr:from>
    <xdr:to>
      <xdr:col>13</xdr:col>
      <xdr:colOff>406400</xdr:colOff>
      <xdr:row>27</xdr:row>
      <xdr:rowOff>101600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56A70A8-747D-4628-A9A9-1C7DAEB14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714903</xdr:colOff>
      <xdr:row>16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57BE8E-76D3-4092-A20F-E7DB3A862B78}"/>
            </a:ext>
          </a:extLst>
        </xdr:cNvPr>
        <xdr:cNvSpPr txBox="1"/>
      </xdr:nvSpPr>
      <xdr:spPr>
        <a:xfrm>
          <a:off x="8403483" y="357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714903</xdr:colOff>
      <xdr:row>16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BA97C3-4977-465D-80E1-A9CD61DEC1FA}"/>
            </a:ext>
          </a:extLst>
        </xdr:cNvPr>
        <xdr:cNvSpPr txBox="1"/>
      </xdr:nvSpPr>
      <xdr:spPr>
        <a:xfrm>
          <a:off x="8403483" y="357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714903</xdr:colOff>
      <xdr:row>17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84ADF9-4E06-428E-9DF0-F9FE0CB4FE79}"/>
            </a:ext>
          </a:extLst>
        </xdr:cNvPr>
        <xdr:cNvSpPr txBox="1"/>
      </xdr:nvSpPr>
      <xdr:spPr>
        <a:xfrm>
          <a:off x="8403483" y="357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0631-C235-4394-B944-959947F36A7E}">
  <dimension ref="A1:V44"/>
  <sheetViews>
    <sheetView tabSelected="1" zoomScale="90" zoomScaleNormal="90" zoomScaleSheetLayoutView="80" workbookViewId="0">
      <selection activeCell="D15" sqref="D15"/>
    </sheetView>
  </sheetViews>
  <sheetFormatPr defaultColWidth="8.90625" defaultRowHeight="14.5" x14ac:dyDescent="0.35"/>
  <cols>
    <col min="1" max="2" width="8.90625" style="1"/>
    <col min="3" max="3" width="23.6328125" style="1" customWidth="1"/>
    <col min="4" max="4" width="14.81640625" style="1" customWidth="1"/>
    <col min="5" max="5" width="12.81640625" style="1" customWidth="1"/>
    <col min="6" max="15" width="10.81640625" style="1" customWidth="1"/>
    <col min="16" max="16384" width="8.90625" style="1"/>
  </cols>
  <sheetData>
    <row r="1" spans="1:22" ht="18.5" x14ac:dyDescent="0.4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 x14ac:dyDescent="0.35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 x14ac:dyDescent="0.35">
      <c r="A3" s="2"/>
      <c r="B3" s="2"/>
      <c r="C3" s="6"/>
      <c r="D3" s="34"/>
      <c r="E3" s="36" t="s">
        <v>18</v>
      </c>
      <c r="F3" s="37">
        <v>5</v>
      </c>
      <c r="G3" s="4"/>
      <c r="H3" s="70" t="s">
        <v>33</v>
      </c>
      <c r="I3" s="71"/>
      <c r="J3" s="71"/>
      <c r="K3" s="71"/>
      <c r="L3" s="71"/>
      <c r="M3" s="72"/>
      <c r="N3" s="72"/>
      <c r="O3" s="73"/>
      <c r="P3" s="2"/>
      <c r="Q3" s="5"/>
      <c r="R3" s="2"/>
      <c r="S3" s="2"/>
    </row>
    <row r="4" spans="1:22" ht="15.5" customHeight="1" x14ac:dyDescent="0.35">
      <c r="A4" s="2"/>
      <c r="B4" s="2"/>
      <c r="D4" s="34"/>
      <c r="E4" s="36" t="s">
        <v>19</v>
      </c>
      <c r="F4" s="37">
        <f>(HRD*HRW)*4</f>
        <v>80</v>
      </c>
      <c r="G4" s="4"/>
      <c r="H4" s="74"/>
      <c r="I4" s="75"/>
      <c r="J4" s="75"/>
      <c r="K4" s="75"/>
      <c r="L4" s="75"/>
      <c r="M4" s="76"/>
      <c r="N4" s="76"/>
      <c r="O4" s="77"/>
      <c r="P4" s="2"/>
      <c r="Q4" s="5"/>
      <c r="R4" s="2"/>
      <c r="S4" s="2"/>
    </row>
    <row r="5" spans="1:22" ht="26" x14ac:dyDescent="0.6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5" x14ac:dyDescent="0.3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5" x14ac:dyDescent="0.35">
      <c r="A7" s="2"/>
      <c r="B7" s="2"/>
      <c r="C7" s="57"/>
      <c r="D7" s="58"/>
      <c r="E7" s="36" t="s">
        <v>25</v>
      </c>
      <c r="F7" s="61">
        <v>0.94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5" x14ac:dyDescent="0.35">
      <c r="A8" s="2"/>
      <c r="B8" s="2"/>
      <c r="C8" s="57"/>
      <c r="D8" s="58"/>
      <c r="E8" s="36" t="s">
        <v>24</v>
      </c>
      <c r="F8" s="62">
        <v>0.99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5" x14ac:dyDescent="0.4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 x14ac:dyDescent="0.35">
      <c r="A10" s="2"/>
      <c r="B10" s="5"/>
      <c r="C10" s="23" t="s">
        <v>21</v>
      </c>
      <c r="D10" s="20">
        <f>WATT*(1-(F7*F8))</f>
        <v>1006.3000000000003</v>
      </c>
      <c r="E10" s="20">
        <f>D10</f>
        <v>1006.3000000000003</v>
      </c>
      <c r="F10" s="20">
        <f t="shared" ref="F10:O10" si="0">E10</f>
        <v>1006.3000000000003</v>
      </c>
      <c r="G10" s="20">
        <f t="shared" si="0"/>
        <v>1006.3000000000003</v>
      </c>
      <c r="H10" s="20">
        <f t="shared" si="0"/>
        <v>1006.3000000000003</v>
      </c>
      <c r="I10" s="20">
        <f t="shared" si="0"/>
        <v>1006.3000000000003</v>
      </c>
      <c r="J10" s="20">
        <f t="shared" si="0"/>
        <v>1006.3000000000003</v>
      </c>
      <c r="K10" s="20">
        <f t="shared" si="0"/>
        <v>1006.3000000000003</v>
      </c>
      <c r="L10" s="20">
        <f t="shared" si="0"/>
        <v>1006.3000000000003</v>
      </c>
      <c r="M10" s="20">
        <f t="shared" si="0"/>
        <v>1006.3000000000003</v>
      </c>
      <c r="N10" s="20">
        <f t="shared" si="0"/>
        <v>1006.3000000000003</v>
      </c>
      <c r="O10" s="20">
        <f t="shared" si="0"/>
        <v>1006.3000000000003</v>
      </c>
      <c r="P10" s="4"/>
      <c r="Q10" s="5"/>
      <c r="R10" s="2"/>
      <c r="S10" s="2"/>
    </row>
    <row r="11" spans="1:22" x14ac:dyDescent="0.35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ref="F11:O11" si="1">E11</f>
        <v>80</v>
      </c>
      <c r="G11" s="20">
        <f t="shared" si="1"/>
        <v>80</v>
      </c>
      <c r="H11" s="20">
        <f t="shared" si="1"/>
        <v>80</v>
      </c>
      <c r="I11" s="20">
        <f t="shared" si="1"/>
        <v>80</v>
      </c>
      <c r="J11" s="20">
        <f t="shared" si="1"/>
        <v>80</v>
      </c>
      <c r="K11" s="20">
        <f t="shared" si="1"/>
        <v>80</v>
      </c>
      <c r="L11" s="20">
        <f t="shared" si="1"/>
        <v>80</v>
      </c>
      <c r="M11" s="20">
        <f t="shared" si="1"/>
        <v>80</v>
      </c>
      <c r="N11" s="20">
        <f t="shared" si="1"/>
        <v>80</v>
      </c>
      <c r="O11" s="20">
        <f t="shared" si="1"/>
        <v>80</v>
      </c>
      <c r="P11" s="4"/>
      <c r="Q11" s="5"/>
      <c r="R11" s="2"/>
      <c r="S11" s="2"/>
    </row>
    <row r="12" spans="1:22" x14ac:dyDescent="0.35">
      <c r="A12" s="2"/>
      <c r="B12" s="5"/>
      <c r="C12" s="23" t="s">
        <v>16</v>
      </c>
      <c r="D12" s="20">
        <f t="shared" ref="D12:O12" si="2">(HRM*D10)/1000</f>
        <v>80.504000000000033</v>
      </c>
      <c r="E12" s="20">
        <f t="shared" si="2"/>
        <v>80.504000000000033</v>
      </c>
      <c r="F12" s="20">
        <f t="shared" si="2"/>
        <v>80.504000000000033</v>
      </c>
      <c r="G12" s="20">
        <f t="shared" si="2"/>
        <v>80.504000000000033</v>
      </c>
      <c r="H12" s="20">
        <f t="shared" si="2"/>
        <v>80.504000000000033</v>
      </c>
      <c r="I12" s="20">
        <f t="shared" si="2"/>
        <v>80.504000000000033</v>
      </c>
      <c r="J12" s="20">
        <f t="shared" si="2"/>
        <v>80.504000000000033</v>
      </c>
      <c r="K12" s="20">
        <f t="shared" si="2"/>
        <v>80.504000000000033</v>
      </c>
      <c r="L12" s="20">
        <f t="shared" si="2"/>
        <v>80.504000000000033</v>
      </c>
      <c r="M12" s="20">
        <f t="shared" si="2"/>
        <v>80.504000000000033</v>
      </c>
      <c r="N12" s="20">
        <f t="shared" si="2"/>
        <v>80.504000000000033</v>
      </c>
      <c r="O12" s="20">
        <f t="shared" si="2"/>
        <v>80.504000000000033</v>
      </c>
      <c r="P12" s="4"/>
      <c r="Q12" s="5"/>
      <c r="R12" s="2"/>
      <c r="S12" s="2"/>
    </row>
    <row r="13" spans="1:22" x14ac:dyDescent="0.35">
      <c r="A13" s="2"/>
      <c r="B13" s="5"/>
      <c r="C13" s="23" t="s">
        <v>14</v>
      </c>
      <c r="D13" s="21">
        <f t="shared" ref="D13:O13" si="3">D12*Cost</f>
        <v>8.0504000000000033</v>
      </c>
      <c r="E13" s="21">
        <f t="shared" si="3"/>
        <v>8.0504000000000033</v>
      </c>
      <c r="F13" s="21">
        <f t="shared" si="3"/>
        <v>8.0504000000000033</v>
      </c>
      <c r="G13" s="21">
        <f t="shared" si="3"/>
        <v>8.0504000000000033</v>
      </c>
      <c r="H13" s="21">
        <f t="shared" si="3"/>
        <v>8.0504000000000033</v>
      </c>
      <c r="I13" s="21">
        <f t="shared" si="3"/>
        <v>8.0504000000000033</v>
      </c>
      <c r="J13" s="21">
        <f t="shared" si="3"/>
        <v>8.0504000000000033</v>
      </c>
      <c r="K13" s="21">
        <f t="shared" si="3"/>
        <v>8.0504000000000033</v>
      </c>
      <c r="L13" s="21">
        <f t="shared" si="3"/>
        <v>8.0504000000000033</v>
      </c>
      <c r="M13" s="21">
        <f t="shared" si="3"/>
        <v>8.0504000000000033</v>
      </c>
      <c r="N13" s="21">
        <f t="shared" si="3"/>
        <v>8.0504000000000033</v>
      </c>
      <c r="O13" s="21">
        <f t="shared" si="3"/>
        <v>8.0504000000000033</v>
      </c>
      <c r="P13" s="4"/>
      <c r="Q13" s="5"/>
      <c r="R13" s="2"/>
      <c r="S13" s="2"/>
    </row>
    <row r="14" spans="1:22" ht="15" thickBot="1" x14ac:dyDescent="0.4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" thickBot="1" x14ac:dyDescent="0.5">
      <c r="A15" s="2"/>
      <c r="B15" s="5"/>
      <c r="C15" s="29" t="s">
        <v>26</v>
      </c>
      <c r="D15" s="30">
        <f>SUM(D13:O13)</f>
        <v>96.604800000000012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" thickBot="1" x14ac:dyDescent="0.5">
      <c r="A16" s="2"/>
      <c r="B16" s="5"/>
      <c r="C16" s="29" t="s">
        <v>39</v>
      </c>
      <c r="D16" s="67">
        <v>23</v>
      </c>
      <c r="E16" s="13"/>
      <c r="F16" s="2"/>
      <c r="G16" s="2"/>
      <c r="H16" s="2"/>
      <c r="I16" s="2"/>
      <c r="J16" s="2"/>
      <c r="K16" s="2"/>
      <c r="L16" s="2"/>
      <c r="M16" s="2"/>
      <c r="N16" s="2"/>
      <c r="O16" s="5"/>
      <c r="P16" s="2"/>
      <c r="Q16" s="5"/>
      <c r="R16" s="2"/>
      <c r="S16" s="2"/>
    </row>
    <row r="17" spans="1:19" ht="19" thickBot="1" x14ac:dyDescent="0.5">
      <c r="A17" s="2"/>
      <c r="B17" s="2"/>
      <c r="C17" s="29" t="s">
        <v>27</v>
      </c>
      <c r="D17" s="68">
        <f>D15*Stations</f>
        <v>2221.9104000000002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4.25" customHeight="1" thickBot="1" x14ac:dyDescent="0.4">
      <c r="A19" s="2"/>
      <c r="B19" s="2"/>
      <c r="C19" s="25"/>
      <c r="D19" s="26"/>
      <c r="E19" s="24"/>
      <c r="F19" s="12"/>
      <c r="G19" s="64"/>
      <c r="H19" s="47"/>
      <c r="I19" s="69"/>
      <c r="J19" s="69"/>
      <c r="K19" s="2"/>
      <c r="L19" s="2"/>
      <c r="M19" s="2"/>
      <c r="N19" s="2"/>
      <c r="O19" s="2"/>
      <c r="P19" s="2"/>
      <c r="Q19" s="5"/>
      <c r="R19" s="2"/>
      <c r="S19" s="2"/>
    </row>
    <row r="20" spans="1:19" ht="21.5" customHeight="1" thickBot="1" x14ac:dyDescent="0.4">
      <c r="A20" s="2"/>
      <c r="B20" s="5"/>
      <c r="C20" s="33" t="s">
        <v>31</v>
      </c>
      <c r="D20" s="31"/>
      <c r="E20" s="32" t="s">
        <v>37</v>
      </c>
      <c r="F20" s="32"/>
      <c r="G20" s="32"/>
      <c r="H20" s="65"/>
      <c r="I20" s="69"/>
      <c r="J20" s="69"/>
      <c r="K20" s="2"/>
      <c r="L20" s="2"/>
      <c r="M20" s="2"/>
      <c r="N20" s="2"/>
      <c r="O20" s="2"/>
      <c r="P20" s="2"/>
      <c r="Q20" s="5"/>
      <c r="R20" s="2"/>
      <c r="S20" s="2"/>
    </row>
    <row r="21" spans="1:19" ht="16.25" customHeight="1" x14ac:dyDescent="0.45">
      <c r="A21" s="2"/>
      <c r="B21" s="2"/>
      <c r="C21" s="42" t="s">
        <v>38</v>
      </c>
      <c r="D21" s="43">
        <f>D17</f>
        <v>2221.9104000000002</v>
      </c>
      <c r="E21" s="43">
        <v>0</v>
      </c>
      <c r="F21" s="24"/>
      <c r="G21" s="24"/>
      <c r="H21" s="2"/>
      <c r="I21" s="2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16.25" customHeight="1" x14ac:dyDescent="0.45">
      <c r="A22" s="2"/>
      <c r="B22" s="5"/>
      <c r="C22" s="42" t="s">
        <v>28</v>
      </c>
      <c r="D22" s="43">
        <f>'Ametek SGX'!D16</f>
        <v>6947.4719999999988</v>
      </c>
      <c r="E22" s="63">
        <f>D22-D21</f>
        <v>4725.5615999999991</v>
      </c>
      <c r="F22" s="45"/>
      <c r="G22" s="45"/>
      <c r="H22" s="4"/>
      <c r="I22" s="2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ht="16.25" customHeight="1" x14ac:dyDescent="0.45">
      <c r="A23" s="2"/>
      <c r="B23" s="5"/>
      <c r="C23" s="42" t="s">
        <v>29</v>
      </c>
      <c r="D23" s="43">
        <f>'Magna TS'!D16</f>
        <v>6684.9408000000003</v>
      </c>
      <c r="E23" s="63">
        <f>D23-D21</f>
        <v>4463.0303999999996</v>
      </c>
      <c r="F23" s="45"/>
      <c r="G23" s="45"/>
      <c r="H23" s="4"/>
      <c r="I23" s="2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 ht="16.25" customHeight="1" x14ac:dyDescent="0.45">
      <c r="A24" s="2"/>
      <c r="B24" s="5"/>
      <c r="C24" s="42" t="s">
        <v>30</v>
      </c>
      <c r="D24" s="43">
        <f>'TDK Genesys'!D16</f>
        <v>5673.2351999999964</v>
      </c>
      <c r="E24" s="63">
        <f>D24-D21</f>
        <v>3451.3247999999962</v>
      </c>
      <c r="F24" s="45"/>
      <c r="G24" s="47"/>
      <c r="H24" s="4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 ht="21.75" customHeight="1" x14ac:dyDescent="0.35">
      <c r="A25" s="2"/>
      <c r="B25" s="5"/>
      <c r="C25" s="48"/>
      <c r="D25" s="49"/>
      <c r="E25" s="49"/>
      <c r="F25" s="50"/>
      <c r="G25" s="51"/>
      <c r="H25" s="4"/>
      <c r="I25" s="11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 ht="14.25" customHeight="1" x14ac:dyDescent="0.35">
      <c r="A26" s="2"/>
      <c r="B26" s="5"/>
      <c r="C26" s="49"/>
      <c r="D26" s="49"/>
      <c r="E26" s="49"/>
      <c r="F26" s="49"/>
      <c r="G26" s="49"/>
      <c r="H26" s="4"/>
      <c r="I26" s="11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 ht="21.75" customHeight="1" x14ac:dyDescent="0.7">
      <c r="A27" s="2"/>
      <c r="B27" s="5"/>
      <c r="C27" s="52"/>
      <c r="D27" s="53"/>
      <c r="E27" s="53"/>
      <c r="F27" s="54"/>
      <c r="G27" s="55"/>
      <c r="H27" s="4"/>
      <c r="I27" s="10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 x14ac:dyDescent="0.35">
      <c r="A28" s="2"/>
      <c r="B28" s="5"/>
      <c r="C28" s="56"/>
      <c r="D28" s="45"/>
      <c r="E28" s="56"/>
      <c r="F28" s="45"/>
      <c r="G28" s="45"/>
      <c r="H28" s="4"/>
      <c r="I28" s="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 x14ac:dyDescent="0.35">
      <c r="A29" s="2"/>
      <c r="B29" s="2"/>
      <c r="C29" s="27"/>
      <c r="D29" s="18"/>
      <c r="E29" s="28"/>
      <c r="F29" s="28"/>
      <c r="G29" s="28"/>
      <c r="H29" s="8"/>
      <c r="I29" s="2"/>
      <c r="J29" s="2"/>
      <c r="K29" s="2"/>
      <c r="L29" s="2"/>
      <c r="M29" s="2"/>
      <c r="N29" s="2"/>
      <c r="O29" s="2"/>
      <c r="P29" s="2"/>
      <c r="Q29" s="5"/>
      <c r="R29" s="2"/>
      <c r="S29" s="2"/>
    </row>
    <row r="30" spans="1:19" x14ac:dyDescent="0.35">
      <c r="A30" s="2"/>
      <c r="B30" s="2"/>
      <c r="C30" s="7"/>
      <c r="D30" s="2"/>
      <c r="E30" s="8"/>
      <c r="F30" s="8"/>
      <c r="G30" s="8"/>
      <c r="H30" s="8"/>
      <c r="I30" s="2"/>
      <c r="J30" s="2"/>
      <c r="K30" s="2"/>
      <c r="L30" s="2"/>
      <c r="M30" s="2"/>
      <c r="N30" s="2"/>
      <c r="O30" s="2"/>
      <c r="P30" s="2"/>
      <c r="Q30" s="5"/>
      <c r="R30" s="2"/>
      <c r="S30" s="2"/>
    </row>
    <row r="31" spans="1:19" x14ac:dyDescent="0.35">
      <c r="A31" s="2"/>
      <c r="B31" s="2"/>
      <c r="C31" s="4"/>
      <c r="D31" s="2"/>
      <c r="E31" s="2"/>
      <c r="F31" s="2"/>
      <c r="G31" s="9"/>
      <c r="H31" s="2"/>
      <c r="I31" s="2"/>
      <c r="J31" s="2"/>
      <c r="K31" s="2"/>
      <c r="L31" s="2"/>
      <c r="M31" s="2"/>
      <c r="N31" s="2"/>
      <c r="O31" s="2"/>
      <c r="P31" s="2"/>
      <c r="Q31" s="5"/>
      <c r="R31" s="2"/>
      <c r="S31" s="2"/>
    </row>
    <row r="32" spans="1:19" x14ac:dyDescent="0.35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  <c r="R32" s="2"/>
      <c r="S32" s="2"/>
    </row>
    <row r="33" spans="1:19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</sheetData>
  <mergeCells count="2">
    <mergeCell ref="I19:J20"/>
    <mergeCell ref="H3:O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7685-F271-44B5-A08B-B6CC83940A79}">
  <dimension ref="A1:V40"/>
  <sheetViews>
    <sheetView zoomScale="90" zoomScaleNormal="90" zoomScaleSheetLayoutView="80" workbookViewId="0">
      <selection activeCell="F5" sqref="F5"/>
    </sheetView>
  </sheetViews>
  <sheetFormatPr defaultColWidth="8.90625" defaultRowHeight="14.5" x14ac:dyDescent="0.35"/>
  <cols>
    <col min="1" max="2" width="8.90625" style="1"/>
    <col min="3" max="3" width="23.6328125" style="1" customWidth="1"/>
    <col min="4" max="4" width="14.81640625" style="1" customWidth="1"/>
    <col min="5" max="5" width="12.81640625" style="1" customWidth="1"/>
    <col min="6" max="15" width="10.81640625" style="1" customWidth="1"/>
    <col min="16" max="16384" width="8.90625" style="1"/>
  </cols>
  <sheetData>
    <row r="1" spans="1:22" ht="18.5" x14ac:dyDescent="0.4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 x14ac:dyDescent="0.35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 x14ac:dyDescent="0.35">
      <c r="A3" s="2"/>
      <c r="B3" s="2"/>
      <c r="C3" s="6"/>
      <c r="D3" s="34"/>
      <c r="E3" s="36" t="s">
        <v>18</v>
      </c>
      <c r="F3" s="37">
        <v>5</v>
      </c>
      <c r="G3" s="4"/>
      <c r="H3" s="70" t="s">
        <v>34</v>
      </c>
      <c r="I3" s="71"/>
      <c r="J3" s="71"/>
      <c r="K3" s="71"/>
      <c r="L3" s="71"/>
      <c r="M3" s="72"/>
      <c r="N3" s="72"/>
      <c r="O3" s="73"/>
      <c r="P3" s="2"/>
      <c r="Q3" s="5"/>
      <c r="R3" s="2"/>
      <c r="S3" s="2"/>
    </row>
    <row r="4" spans="1:22" ht="15.5" customHeight="1" x14ac:dyDescent="0.35">
      <c r="A4" s="2"/>
      <c r="B4" s="2"/>
      <c r="D4" s="34"/>
      <c r="E4" s="36" t="s">
        <v>19</v>
      </c>
      <c r="F4" s="37">
        <f>(HRD*HRW)*4</f>
        <v>80</v>
      </c>
      <c r="G4" s="4"/>
      <c r="H4" s="74"/>
      <c r="I4" s="75"/>
      <c r="J4" s="75"/>
      <c r="K4" s="75"/>
      <c r="L4" s="75"/>
      <c r="M4" s="76"/>
      <c r="N4" s="76"/>
      <c r="O4" s="77"/>
      <c r="P4" s="2"/>
      <c r="Q4" s="5"/>
      <c r="R4" s="2"/>
      <c r="S4" s="2"/>
    </row>
    <row r="5" spans="1:22" ht="26" x14ac:dyDescent="0.6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5" x14ac:dyDescent="0.3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5" x14ac:dyDescent="0.35">
      <c r="A7" s="2"/>
      <c r="B7" s="2"/>
      <c r="C7" s="57"/>
      <c r="D7" s="58"/>
      <c r="E7" s="36" t="s">
        <v>25</v>
      </c>
      <c r="F7" s="61">
        <v>0.87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5" x14ac:dyDescent="0.35">
      <c r="A8" s="2"/>
      <c r="B8" s="2"/>
      <c r="C8" s="57"/>
      <c r="D8" s="58"/>
      <c r="E8" s="36" t="s">
        <v>24</v>
      </c>
      <c r="F8" s="62">
        <v>0.9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5" x14ac:dyDescent="0.4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 x14ac:dyDescent="0.35">
      <c r="A10" s="2"/>
      <c r="B10" s="5"/>
      <c r="C10" s="23" t="s">
        <v>32</v>
      </c>
      <c r="D10" s="20">
        <f>WATT*(1-(F7*F8))</f>
        <v>3146.4999999999995</v>
      </c>
      <c r="E10" s="20">
        <f>D10</f>
        <v>3146.4999999999995</v>
      </c>
      <c r="F10" s="20">
        <f t="shared" ref="F10:O11" si="0">E10</f>
        <v>3146.4999999999995</v>
      </c>
      <c r="G10" s="20">
        <f t="shared" si="0"/>
        <v>3146.4999999999995</v>
      </c>
      <c r="H10" s="20">
        <f t="shared" si="0"/>
        <v>3146.4999999999995</v>
      </c>
      <c r="I10" s="20">
        <f t="shared" si="0"/>
        <v>3146.4999999999995</v>
      </c>
      <c r="J10" s="20">
        <f t="shared" si="0"/>
        <v>3146.4999999999995</v>
      </c>
      <c r="K10" s="20">
        <f t="shared" si="0"/>
        <v>3146.4999999999995</v>
      </c>
      <c r="L10" s="20">
        <f t="shared" si="0"/>
        <v>3146.4999999999995</v>
      </c>
      <c r="M10" s="20">
        <f t="shared" si="0"/>
        <v>3146.4999999999995</v>
      </c>
      <c r="N10" s="20">
        <f t="shared" si="0"/>
        <v>3146.4999999999995</v>
      </c>
      <c r="O10" s="20">
        <f t="shared" si="0"/>
        <v>3146.4999999999995</v>
      </c>
      <c r="P10" s="4"/>
      <c r="Q10" s="5"/>
      <c r="R10" s="2"/>
      <c r="S10" s="2"/>
    </row>
    <row r="11" spans="1:22" x14ac:dyDescent="0.35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si="0"/>
        <v>80</v>
      </c>
      <c r="G11" s="20">
        <f t="shared" si="0"/>
        <v>80</v>
      </c>
      <c r="H11" s="20">
        <f t="shared" si="0"/>
        <v>80</v>
      </c>
      <c r="I11" s="20">
        <f t="shared" si="0"/>
        <v>80</v>
      </c>
      <c r="J11" s="20">
        <f t="shared" si="0"/>
        <v>80</v>
      </c>
      <c r="K11" s="20">
        <f t="shared" si="0"/>
        <v>80</v>
      </c>
      <c r="L11" s="20">
        <f t="shared" si="0"/>
        <v>80</v>
      </c>
      <c r="M11" s="20">
        <f t="shared" si="0"/>
        <v>80</v>
      </c>
      <c r="N11" s="20">
        <f t="shared" si="0"/>
        <v>80</v>
      </c>
      <c r="O11" s="20">
        <f t="shared" si="0"/>
        <v>80</v>
      </c>
      <c r="P11" s="4"/>
      <c r="Q11" s="5"/>
      <c r="R11" s="2"/>
      <c r="S11" s="2"/>
    </row>
    <row r="12" spans="1:22" x14ac:dyDescent="0.35">
      <c r="A12" s="2"/>
      <c r="B12" s="5"/>
      <c r="C12" s="23" t="s">
        <v>16</v>
      </c>
      <c r="D12" s="20">
        <f t="shared" ref="D12:O12" si="1">(HRM*D10)/1000</f>
        <v>251.71999999999997</v>
      </c>
      <c r="E12" s="20">
        <f t="shared" si="1"/>
        <v>251.71999999999997</v>
      </c>
      <c r="F12" s="20">
        <f t="shared" si="1"/>
        <v>251.71999999999997</v>
      </c>
      <c r="G12" s="20">
        <f t="shared" si="1"/>
        <v>251.71999999999997</v>
      </c>
      <c r="H12" s="20">
        <f t="shared" si="1"/>
        <v>251.71999999999997</v>
      </c>
      <c r="I12" s="20">
        <f t="shared" si="1"/>
        <v>251.71999999999997</v>
      </c>
      <c r="J12" s="20">
        <f t="shared" si="1"/>
        <v>251.71999999999997</v>
      </c>
      <c r="K12" s="20">
        <f t="shared" si="1"/>
        <v>251.71999999999997</v>
      </c>
      <c r="L12" s="20">
        <f t="shared" si="1"/>
        <v>251.71999999999997</v>
      </c>
      <c r="M12" s="20">
        <f t="shared" si="1"/>
        <v>251.71999999999997</v>
      </c>
      <c r="N12" s="20">
        <f t="shared" si="1"/>
        <v>251.71999999999997</v>
      </c>
      <c r="O12" s="20">
        <f t="shared" si="1"/>
        <v>251.71999999999997</v>
      </c>
      <c r="P12" s="4"/>
      <c r="Q12" s="5"/>
      <c r="R12" s="2"/>
      <c r="S12" s="2"/>
    </row>
    <row r="13" spans="1:22" x14ac:dyDescent="0.35">
      <c r="A13" s="2"/>
      <c r="B13" s="5"/>
      <c r="C13" s="23" t="s">
        <v>14</v>
      </c>
      <c r="D13" s="21">
        <f t="shared" ref="D13:O13" si="2">D12*Cost</f>
        <v>25.171999999999997</v>
      </c>
      <c r="E13" s="21">
        <f t="shared" si="2"/>
        <v>25.171999999999997</v>
      </c>
      <c r="F13" s="21">
        <f t="shared" si="2"/>
        <v>25.171999999999997</v>
      </c>
      <c r="G13" s="21">
        <f t="shared" si="2"/>
        <v>25.171999999999997</v>
      </c>
      <c r="H13" s="21">
        <f t="shared" si="2"/>
        <v>25.171999999999997</v>
      </c>
      <c r="I13" s="21">
        <f t="shared" si="2"/>
        <v>25.171999999999997</v>
      </c>
      <c r="J13" s="21">
        <f t="shared" si="2"/>
        <v>25.171999999999997</v>
      </c>
      <c r="K13" s="21">
        <f t="shared" si="2"/>
        <v>25.171999999999997</v>
      </c>
      <c r="L13" s="21">
        <f t="shared" si="2"/>
        <v>25.171999999999997</v>
      </c>
      <c r="M13" s="21">
        <f t="shared" si="2"/>
        <v>25.171999999999997</v>
      </c>
      <c r="N13" s="21">
        <f t="shared" si="2"/>
        <v>25.171999999999997</v>
      </c>
      <c r="O13" s="21">
        <f t="shared" si="2"/>
        <v>25.171999999999997</v>
      </c>
      <c r="P13" s="4"/>
      <c r="Q13" s="5"/>
      <c r="R13" s="2"/>
      <c r="S13" s="2"/>
    </row>
    <row r="14" spans="1:22" ht="15" thickBot="1" x14ac:dyDescent="0.4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" thickBot="1" x14ac:dyDescent="0.5">
      <c r="A15" s="2"/>
      <c r="B15" s="5"/>
      <c r="C15" s="29" t="s">
        <v>26</v>
      </c>
      <c r="D15" s="30">
        <f>SUM(D13:O13)</f>
        <v>302.06399999999996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" thickBot="1" x14ac:dyDescent="0.5">
      <c r="A16" s="2"/>
      <c r="B16" s="2"/>
      <c r="C16" s="29" t="s">
        <v>40</v>
      </c>
      <c r="D16" s="68">
        <f>D15*Stations</f>
        <v>6947.4719999999988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"/>
      <c r="Q16" s="5"/>
      <c r="R16" s="2"/>
      <c r="S16" s="2"/>
    </row>
    <row r="17" spans="1:19" x14ac:dyDescent="0.35">
      <c r="A17" s="2"/>
      <c r="B17" s="2"/>
      <c r="C17" s="25"/>
      <c r="D17" s="26"/>
      <c r="E17" s="45"/>
      <c r="F17" s="24"/>
      <c r="G17" s="24"/>
      <c r="H17" s="2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 ht="18.5" x14ac:dyDescent="0.45">
      <c r="A18" s="2"/>
      <c r="B18" s="5"/>
      <c r="C18" s="42"/>
      <c r="D18" s="43"/>
      <c r="E18" s="44"/>
      <c r="F18" s="45"/>
      <c r="G18" s="45"/>
      <c r="H18" s="4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8.5" x14ac:dyDescent="0.45">
      <c r="A19" s="2"/>
      <c r="B19" s="5"/>
      <c r="C19" s="42"/>
      <c r="D19" s="46"/>
      <c r="E19" s="45"/>
      <c r="F19" s="45"/>
      <c r="G19" s="45"/>
      <c r="H19" s="4"/>
      <c r="I19" s="2"/>
      <c r="J19" s="2"/>
      <c r="K19" s="2"/>
      <c r="L19" s="2"/>
      <c r="M19" s="2"/>
      <c r="N19" s="2"/>
      <c r="O19" s="2"/>
      <c r="P19" s="2"/>
      <c r="Q19" s="5"/>
      <c r="R19" s="2"/>
      <c r="S19" s="2"/>
    </row>
    <row r="20" spans="1:19" ht="14.25" customHeight="1" x14ac:dyDescent="0.35">
      <c r="A20" s="2"/>
      <c r="B20" s="5"/>
      <c r="C20" s="47"/>
      <c r="D20" s="47"/>
      <c r="E20" s="47"/>
      <c r="F20" s="45"/>
      <c r="G20" s="47"/>
      <c r="H20" s="4"/>
      <c r="I20" s="2"/>
      <c r="J20" s="2"/>
      <c r="K20" s="2"/>
      <c r="L20" s="2"/>
      <c r="M20" s="2"/>
      <c r="N20" s="2"/>
      <c r="O20" s="2"/>
      <c r="P20" s="2"/>
      <c r="Q20" s="5"/>
      <c r="R20" s="2"/>
      <c r="S20" s="2"/>
    </row>
    <row r="21" spans="1:19" ht="21.75" customHeight="1" x14ac:dyDescent="0.35">
      <c r="A21" s="2"/>
      <c r="B21" s="5"/>
      <c r="C21" s="48"/>
      <c r="D21" s="49"/>
      <c r="E21" s="49"/>
      <c r="F21" s="50"/>
      <c r="G21" s="51"/>
      <c r="H21" s="4"/>
      <c r="I21" s="11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14.25" customHeight="1" x14ac:dyDescent="0.35">
      <c r="A22" s="2"/>
      <c r="B22" s="5"/>
      <c r="C22" s="49"/>
      <c r="D22" s="49"/>
      <c r="E22" s="49"/>
      <c r="F22" s="49"/>
      <c r="G22" s="49"/>
      <c r="H22" s="4"/>
      <c r="I22" s="11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ht="21.75" customHeight="1" x14ac:dyDescent="0.7">
      <c r="A23" s="2"/>
      <c r="B23" s="5"/>
      <c r="C23" s="52"/>
      <c r="D23" s="53"/>
      <c r="E23" s="53"/>
      <c r="F23" s="54"/>
      <c r="G23" s="55"/>
      <c r="H23" s="4"/>
      <c r="I23" s="10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 x14ac:dyDescent="0.35">
      <c r="A24" s="2"/>
      <c r="B24" s="5"/>
      <c r="C24" s="56"/>
      <c r="D24" s="45"/>
      <c r="E24" s="56"/>
      <c r="F24" s="45"/>
      <c r="G24" s="45"/>
      <c r="H24" s="4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 x14ac:dyDescent="0.35">
      <c r="A25" s="2"/>
      <c r="B25" s="2"/>
      <c r="C25" s="27"/>
      <c r="D25" s="18"/>
      <c r="E25" s="28"/>
      <c r="F25" s="28"/>
      <c r="G25" s="28"/>
      <c r="H25" s="8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 x14ac:dyDescent="0.35">
      <c r="A26" s="2"/>
      <c r="B26" s="2"/>
      <c r="C26" s="7"/>
      <c r="D26" s="2"/>
      <c r="E26" s="8"/>
      <c r="F26" s="8"/>
      <c r="G26" s="8"/>
      <c r="H26" s="8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 x14ac:dyDescent="0.35">
      <c r="A27" s="2"/>
      <c r="B27" s="2"/>
      <c r="C27" s="4"/>
      <c r="D27" s="2"/>
      <c r="E27" s="2"/>
      <c r="F27" s="2"/>
      <c r="G27" s="9"/>
      <c r="H27" s="2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 x14ac:dyDescent="0.35">
      <c r="A28" s="2"/>
      <c r="B28" s="2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</sheetData>
  <mergeCells count="1">
    <mergeCell ref="H3:O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7AF1-8916-4FC8-BF42-56904BC782C4}">
  <dimension ref="A1:V39"/>
  <sheetViews>
    <sheetView zoomScale="90" zoomScaleNormal="90" zoomScaleSheetLayoutView="80" workbookViewId="0">
      <selection activeCell="F5" sqref="F5"/>
    </sheetView>
  </sheetViews>
  <sheetFormatPr defaultColWidth="8.90625" defaultRowHeight="14.5" x14ac:dyDescent="0.35"/>
  <cols>
    <col min="1" max="2" width="8.90625" style="1"/>
    <col min="3" max="3" width="23.6328125" style="1" customWidth="1"/>
    <col min="4" max="4" width="14.81640625" style="1" customWidth="1"/>
    <col min="5" max="5" width="12.81640625" style="1" customWidth="1"/>
    <col min="6" max="15" width="10.81640625" style="1" customWidth="1"/>
    <col min="16" max="16384" width="8.90625" style="1"/>
  </cols>
  <sheetData>
    <row r="1" spans="1:22" ht="18.5" x14ac:dyDescent="0.4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 x14ac:dyDescent="0.35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 x14ac:dyDescent="0.35">
      <c r="A3" s="2"/>
      <c r="B3" s="2"/>
      <c r="C3" s="6"/>
      <c r="D3" s="34"/>
      <c r="E3" s="36" t="s">
        <v>18</v>
      </c>
      <c r="F3" s="37">
        <v>5</v>
      </c>
      <c r="G3" s="4"/>
      <c r="H3" s="70" t="s">
        <v>35</v>
      </c>
      <c r="I3" s="71"/>
      <c r="J3" s="71"/>
      <c r="K3" s="71"/>
      <c r="L3" s="71"/>
      <c r="M3" s="72"/>
      <c r="N3" s="72"/>
      <c r="O3" s="73"/>
      <c r="P3" s="2"/>
      <c r="Q3" s="5"/>
      <c r="R3" s="2"/>
      <c r="S3" s="2"/>
    </row>
    <row r="4" spans="1:22" ht="15.5" customHeight="1" x14ac:dyDescent="0.35">
      <c r="A4" s="2"/>
      <c r="B4" s="2"/>
      <c r="D4" s="34"/>
      <c r="E4" s="36" t="s">
        <v>19</v>
      </c>
      <c r="F4" s="37">
        <f>(HRD*HRW)*4</f>
        <v>80</v>
      </c>
      <c r="G4" s="4"/>
      <c r="H4" s="74"/>
      <c r="I4" s="75"/>
      <c r="J4" s="75"/>
      <c r="K4" s="75"/>
      <c r="L4" s="75"/>
      <c r="M4" s="76"/>
      <c r="N4" s="76"/>
      <c r="O4" s="77"/>
      <c r="P4" s="2"/>
      <c r="Q4" s="5"/>
      <c r="R4" s="2"/>
      <c r="S4" s="2"/>
    </row>
    <row r="5" spans="1:22" ht="26" x14ac:dyDescent="0.6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5" x14ac:dyDescent="0.3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5" x14ac:dyDescent="0.35">
      <c r="A7" s="2"/>
      <c r="B7" s="2"/>
      <c r="C7" s="57"/>
      <c r="D7" s="58"/>
      <c r="E7" s="36" t="s">
        <v>25</v>
      </c>
      <c r="F7" s="61">
        <v>0.86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5" x14ac:dyDescent="0.35">
      <c r="A8" s="2"/>
      <c r="B8" s="2"/>
      <c r="C8" s="57"/>
      <c r="D8" s="58"/>
      <c r="E8" s="36" t="s">
        <v>24</v>
      </c>
      <c r="F8" s="62">
        <v>0.92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5" x14ac:dyDescent="0.4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 x14ac:dyDescent="0.35">
      <c r="A10" s="2"/>
      <c r="B10" s="5"/>
      <c r="C10" s="23" t="s">
        <v>32</v>
      </c>
      <c r="D10" s="20">
        <f>WATT*(1-(F7*F8))</f>
        <v>3027.6</v>
      </c>
      <c r="E10" s="20">
        <f>D10</f>
        <v>3027.6</v>
      </c>
      <c r="F10" s="20">
        <f t="shared" ref="F10:O11" si="0">E10</f>
        <v>3027.6</v>
      </c>
      <c r="G10" s="20">
        <f t="shared" si="0"/>
        <v>3027.6</v>
      </c>
      <c r="H10" s="20">
        <f t="shared" si="0"/>
        <v>3027.6</v>
      </c>
      <c r="I10" s="20">
        <f t="shared" si="0"/>
        <v>3027.6</v>
      </c>
      <c r="J10" s="20">
        <f t="shared" si="0"/>
        <v>3027.6</v>
      </c>
      <c r="K10" s="20">
        <f t="shared" si="0"/>
        <v>3027.6</v>
      </c>
      <c r="L10" s="20">
        <f t="shared" si="0"/>
        <v>3027.6</v>
      </c>
      <c r="M10" s="20">
        <f t="shared" si="0"/>
        <v>3027.6</v>
      </c>
      <c r="N10" s="20">
        <f t="shared" si="0"/>
        <v>3027.6</v>
      </c>
      <c r="O10" s="20">
        <f t="shared" si="0"/>
        <v>3027.6</v>
      </c>
      <c r="P10" s="4"/>
      <c r="Q10" s="5"/>
      <c r="R10" s="2"/>
      <c r="S10" s="2"/>
    </row>
    <row r="11" spans="1:22" x14ac:dyDescent="0.35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si="0"/>
        <v>80</v>
      </c>
      <c r="G11" s="20">
        <f t="shared" si="0"/>
        <v>80</v>
      </c>
      <c r="H11" s="20">
        <f t="shared" si="0"/>
        <v>80</v>
      </c>
      <c r="I11" s="20">
        <f t="shared" si="0"/>
        <v>80</v>
      </c>
      <c r="J11" s="20">
        <f t="shared" si="0"/>
        <v>80</v>
      </c>
      <c r="K11" s="20">
        <f t="shared" si="0"/>
        <v>80</v>
      </c>
      <c r="L11" s="20">
        <f t="shared" si="0"/>
        <v>80</v>
      </c>
      <c r="M11" s="20">
        <f t="shared" si="0"/>
        <v>80</v>
      </c>
      <c r="N11" s="20">
        <f t="shared" si="0"/>
        <v>80</v>
      </c>
      <c r="O11" s="20">
        <f t="shared" si="0"/>
        <v>80</v>
      </c>
      <c r="P11" s="4"/>
      <c r="Q11" s="5"/>
      <c r="R11" s="2"/>
      <c r="S11" s="2"/>
    </row>
    <row r="12" spans="1:22" x14ac:dyDescent="0.35">
      <c r="A12" s="2"/>
      <c r="B12" s="5"/>
      <c r="C12" s="23" t="s">
        <v>16</v>
      </c>
      <c r="D12" s="20">
        <f t="shared" ref="D12:O12" si="1">(HRM*D10)/1000</f>
        <v>242.208</v>
      </c>
      <c r="E12" s="20">
        <f t="shared" si="1"/>
        <v>242.208</v>
      </c>
      <c r="F12" s="20">
        <f t="shared" si="1"/>
        <v>242.208</v>
      </c>
      <c r="G12" s="20">
        <f t="shared" si="1"/>
        <v>242.208</v>
      </c>
      <c r="H12" s="20">
        <f t="shared" si="1"/>
        <v>242.208</v>
      </c>
      <c r="I12" s="20">
        <f t="shared" si="1"/>
        <v>242.208</v>
      </c>
      <c r="J12" s="20">
        <f t="shared" si="1"/>
        <v>242.208</v>
      </c>
      <c r="K12" s="20">
        <f t="shared" si="1"/>
        <v>242.208</v>
      </c>
      <c r="L12" s="20">
        <f t="shared" si="1"/>
        <v>242.208</v>
      </c>
      <c r="M12" s="20">
        <f t="shared" si="1"/>
        <v>242.208</v>
      </c>
      <c r="N12" s="20">
        <f t="shared" si="1"/>
        <v>242.208</v>
      </c>
      <c r="O12" s="20">
        <f t="shared" si="1"/>
        <v>242.208</v>
      </c>
      <c r="P12" s="4"/>
      <c r="Q12" s="5"/>
      <c r="R12" s="2"/>
      <c r="S12" s="2"/>
    </row>
    <row r="13" spans="1:22" x14ac:dyDescent="0.35">
      <c r="A13" s="2"/>
      <c r="B13" s="5"/>
      <c r="C13" s="23" t="s">
        <v>14</v>
      </c>
      <c r="D13" s="21">
        <f t="shared" ref="D13:O13" si="2">D12*Cost</f>
        <v>24.220800000000001</v>
      </c>
      <c r="E13" s="21">
        <f t="shared" si="2"/>
        <v>24.220800000000001</v>
      </c>
      <c r="F13" s="21">
        <f t="shared" si="2"/>
        <v>24.220800000000001</v>
      </c>
      <c r="G13" s="21">
        <f t="shared" si="2"/>
        <v>24.220800000000001</v>
      </c>
      <c r="H13" s="21">
        <f t="shared" si="2"/>
        <v>24.220800000000001</v>
      </c>
      <c r="I13" s="21">
        <f t="shared" si="2"/>
        <v>24.220800000000001</v>
      </c>
      <c r="J13" s="21">
        <f t="shared" si="2"/>
        <v>24.220800000000001</v>
      </c>
      <c r="K13" s="21">
        <f t="shared" si="2"/>
        <v>24.220800000000001</v>
      </c>
      <c r="L13" s="21">
        <f t="shared" si="2"/>
        <v>24.220800000000001</v>
      </c>
      <c r="M13" s="21">
        <f t="shared" si="2"/>
        <v>24.220800000000001</v>
      </c>
      <c r="N13" s="21">
        <f t="shared" si="2"/>
        <v>24.220800000000001</v>
      </c>
      <c r="O13" s="21">
        <f t="shared" si="2"/>
        <v>24.220800000000001</v>
      </c>
      <c r="P13" s="4"/>
      <c r="Q13" s="5"/>
      <c r="R13" s="2"/>
      <c r="S13" s="2"/>
    </row>
    <row r="14" spans="1:22" ht="15" thickBot="1" x14ac:dyDescent="0.4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" thickBot="1" x14ac:dyDescent="0.5">
      <c r="A15" s="2"/>
      <c r="B15" s="5"/>
      <c r="C15" s="29" t="s">
        <v>26</v>
      </c>
      <c r="D15" s="30">
        <f>SUM(D13:O13)</f>
        <v>290.64960000000002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" thickBot="1" x14ac:dyDescent="0.5">
      <c r="A16" s="2"/>
      <c r="B16" s="2"/>
      <c r="C16" s="29" t="s">
        <v>40</v>
      </c>
      <c r="D16" s="68">
        <f>D15*Stations</f>
        <v>6684.9408000000003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"/>
      <c r="Q16" s="5"/>
      <c r="R16" s="2"/>
      <c r="S16" s="2"/>
    </row>
    <row r="17" spans="1:19" ht="18.5" x14ac:dyDescent="0.45">
      <c r="A17" s="2"/>
      <c r="B17" s="5"/>
      <c r="C17" s="42"/>
      <c r="D17" s="43"/>
      <c r="E17" s="44"/>
      <c r="F17" s="45"/>
      <c r="G17" s="45"/>
      <c r="H17" s="4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 ht="18.5" x14ac:dyDescent="0.45">
      <c r="A18" s="2"/>
      <c r="B18" s="5"/>
      <c r="C18" s="42"/>
      <c r="D18" s="46"/>
      <c r="E18" s="45"/>
      <c r="F18" s="45"/>
      <c r="G18" s="45"/>
      <c r="H18" s="4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4.25" customHeight="1" x14ac:dyDescent="0.35">
      <c r="A19" s="2"/>
      <c r="B19" s="5"/>
      <c r="C19" s="47"/>
      <c r="D19" s="47"/>
      <c r="E19" s="47"/>
      <c r="F19" s="45"/>
      <c r="G19" s="47"/>
      <c r="H19" s="4"/>
      <c r="I19" s="2"/>
      <c r="J19" s="2"/>
      <c r="K19" s="2"/>
      <c r="L19" s="2"/>
      <c r="M19" s="2"/>
      <c r="N19" s="2"/>
      <c r="O19" s="2"/>
      <c r="P19" s="2"/>
      <c r="Q19" s="5"/>
      <c r="R19" s="2"/>
      <c r="S19" s="2"/>
    </row>
    <row r="20" spans="1:19" ht="21.75" customHeight="1" x14ac:dyDescent="0.35">
      <c r="A20" s="2"/>
      <c r="B20" s="5"/>
      <c r="C20" s="48"/>
      <c r="D20" s="49"/>
      <c r="E20" s="49"/>
      <c r="F20" s="50"/>
      <c r="G20" s="51"/>
      <c r="H20" s="4"/>
      <c r="I20" s="11"/>
      <c r="J20" s="2"/>
      <c r="K20" s="2"/>
      <c r="L20" s="2"/>
      <c r="M20" s="2"/>
      <c r="N20" s="2"/>
      <c r="O20" s="2"/>
      <c r="P20" s="2"/>
      <c r="Q20" s="5"/>
      <c r="R20" s="2"/>
      <c r="S20" s="2"/>
    </row>
    <row r="21" spans="1:19" ht="14.25" customHeight="1" x14ac:dyDescent="0.35">
      <c r="A21" s="2"/>
      <c r="B21" s="5"/>
      <c r="C21" s="49"/>
      <c r="D21" s="49"/>
      <c r="E21" s="49"/>
      <c r="F21" s="49"/>
      <c r="G21" s="49"/>
      <c r="H21" s="4"/>
      <c r="I21" s="11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21.75" customHeight="1" x14ac:dyDescent="0.7">
      <c r="A22" s="2"/>
      <c r="B22" s="5"/>
      <c r="C22" s="52"/>
      <c r="D22" s="53"/>
      <c r="E22" s="53"/>
      <c r="F22" s="54"/>
      <c r="G22" s="55"/>
      <c r="H22" s="4"/>
      <c r="I22" s="10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x14ac:dyDescent="0.35">
      <c r="A23" s="2"/>
      <c r="B23" s="5"/>
      <c r="C23" s="56"/>
      <c r="D23" s="45"/>
      <c r="E23" s="56"/>
      <c r="F23" s="45"/>
      <c r="G23" s="45"/>
      <c r="H23" s="4"/>
      <c r="I23" s="2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 x14ac:dyDescent="0.35">
      <c r="A24" s="2"/>
      <c r="B24" s="2"/>
      <c r="C24" s="27"/>
      <c r="D24" s="18"/>
      <c r="E24" s="28"/>
      <c r="F24" s="28"/>
      <c r="G24" s="28"/>
      <c r="H24" s="8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 x14ac:dyDescent="0.35">
      <c r="A25" s="2"/>
      <c r="B25" s="2"/>
      <c r="C25" s="7"/>
      <c r="D25" s="2"/>
      <c r="E25" s="8"/>
      <c r="F25" s="8"/>
      <c r="G25" s="8"/>
      <c r="H25" s="8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 x14ac:dyDescent="0.35">
      <c r="A26" s="2"/>
      <c r="B26" s="2"/>
      <c r="C26" s="4"/>
      <c r="D26" s="2"/>
      <c r="E26" s="2"/>
      <c r="F26" s="2"/>
      <c r="G26" s="9"/>
      <c r="H26" s="2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 x14ac:dyDescent="0.35">
      <c r="A27" s="2"/>
      <c r="B27" s="2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</sheetData>
  <mergeCells count="1">
    <mergeCell ref="H3:O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9D93-19BD-483D-A8BB-A5467F6C7459}">
  <dimension ref="A1:V41"/>
  <sheetViews>
    <sheetView zoomScale="90" zoomScaleNormal="90" zoomScaleSheetLayoutView="80" workbookViewId="0">
      <selection activeCell="F21" sqref="F21"/>
    </sheetView>
  </sheetViews>
  <sheetFormatPr defaultColWidth="8.90625" defaultRowHeight="14.5" x14ac:dyDescent="0.35"/>
  <cols>
    <col min="1" max="2" width="8.90625" style="1"/>
    <col min="3" max="3" width="23.6328125" style="1" customWidth="1"/>
    <col min="4" max="4" width="14.81640625" style="1" customWidth="1"/>
    <col min="5" max="5" width="12.81640625" style="1" customWidth="1"/>
    <col min="6" max="15" width="10.81640625" style="1" customWidth="1"/>
    <col min="16" max="16384" width="8.90625" style="1"/>
  </cols>
  <sheetData>
    <row r="1" spans="1:22" ht="18.5" x14ac:dyDescent="0.4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 x14ac:dyDescent="0.35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 x14ac:dyDescent="0.35">
      <c r="A3" s="2"/>
      <c r="B3" s="2"/>
      <c r="C3" s="6"/>
      <c r="D3" s="34"/>
      <c r="E3" s="36" t="s">
        <v>18</v>
      </c>
      <c r="F3" s="37">
        <v>5</v>
      </c>
      <c r="G3" s="4"/>
      <c r="H3" s="70" t="s">
        <v>36</v>
      </c>
      <c r="I3" s="71"/>
      <c r="J3" s="71"/>
      <c r="K3" s="71"/>
      <c r="L3" s="71"/>
      <c r="M3" s="72"/>
      <c r="N3" s="72"/>
      <c r="O3" s="73"/>
      <c r="P3" s="2"/>
      <c r="Q3" s="5"/>
      <c r="R3" s="2"/>
      <c r="S3" s="2"/>
    </row>
    <row r="4" spans="1:22" ht="15.5" customHeight="1" x14ac:dyDescent="0.35">
      <c r="A4" s="2"/>
      <c r="B4" s="2"/>
      <c r="D4" s="34"/>
      <c r="E4" s="36" t="s">
        <v>19</v>
      </c>
      <c r="F4" s="37">
        <f>(HRD*HRW)*4</f>
        <v>80</v>
      </c>
      <c r="G4" s="4"/>
      <c r="H4" s="74"/>
      <c r="I4" s="75"/>
      <c r="J4" s="75"/>
      <c r="K4" s="75"/>
      <c r="L4" s="75"/>
      <c r="M4" s="76"/>
      <c r="N4" s="76"/>
      <c r="O4" s="77"/>
      <c r="P4" s="2"/>
      <c r="Q4" s="5"/>
      <c r="R4" s="2"/>
      <c r="S4" s="2"/>
    </row>
    <row r="5" spans="1:22" ht="26" x14ac:dyDescent="0.6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5" x14ac:dyDescent="0.3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5" x14ac:dyDescent="0.35">
      <c r="A7" s="2"/>
      <c r="B7" s="2"/>
      <c r="C7" s="57"/>
      <c r="D7" s="58"/>
      <c r="E7" s="36" t="s">
        <v>25</v>
      </c>
      <c r="F7" s="66">
        <v>0.93500000000000005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5" x14ac:dyDescent="0.35">
      <c r="A8" s="2"/>
      <c r="B8" s="2"/>
      <c r="C8" s="57"/>
      <c r="D8" s="58"/>
      <c r="E8" s="36" t="s">
        <v>24</v>
      </c>
      <c r="F8" s="62">
        <v>0.88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5" x14ac:dyDescent="0.4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 x14ac:dyDescent="0.35">
      <c r="A10" s="2"/>
      <c r="B10" s="5"/>
      <c r="C10" s="23" t="s">
        <v>32</v>
      </c>
      <c r="D10" s="20">
        <f>WATT*(1-(F7*F8))</f>
        <v>2569.3999999999987</v>
      </c>
      <c r="E10" s="20">
        <f>D10</f>
        <v>2569.3999999999987</v>
      </c>
      <c r="F10" s="20">
        <f t="shared" ref="F10:O11" si="0">E10</f>
        <v>2569.3999999999987</v>
      </c>
      <c r="G10" s="20">
        <f t="shared" si="0"/>
        <v>2569.3999999999987</v>
      </c>
      <c r="H10" s="20">
        <f t="shared" si="0"/>
        <v>2569.3999999999987</v>
      </c>
      <c r="I10" s="20">
        <f t="shared" si="0"/>
        <v>2569.3999999999987</v>
      </c>
      <c r="J10" s="20">
        <f t="shared" si="0"/>
        <v>2569.3999999999987</v>
      </c>
      <c r="K10" s="20">
        <f t="shared" si="0"/>
        <v>2569.3999999999987</v>
      </c>
      <c r="L10" s="20">
        <f t="shared" si="0"/>
        <v>2569.3999999999987</v>
      </c>
      <c r="M10" s="20">
        <f t="shared" si="0"/>
        <v>2569.3999999999987</v>
      </c>
      <c r="N10" s="20">
        <f t="shared" si="0"/>
        <v>2569.3999999999987</v>
      </c>
      <c r="O10" s="20">
        <f t="shared" si="0"/>
        <v>2569.3999999999987</v>
      </c>
      <c r="P10" s="4"/>
      <c r="Q10" s="5"/>
      <c r="R10" s="2"/>
      <c r="S10" s="2"/>
    </row>
    <row r="11" spans="1:22" x14ac:dyDescent="0.35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si="0"/>
        <v>80</v>
      </c>
      <c r="G11" s="20">
        <f t="shared" si="0"/>
        <v>80</v>
      </c>
      <c r="H11" s="20">
        <f t="shared" si="0"/>
        <v>80</v>
      </c>
      <c r="I11" s="20">
        <f t="shared" si="0"/>
        <v>80</v>
      </c>
      <c r="J11" s="20">
        <f t="shared" si="0"/>
        <v>80</v>
      </c>
      <c r="K11" s="20">
        <f t="shared" si="0"/>
        <v>80</v>
      </c>
      <c r="L11" s="20">
        <f t="shared" si="0"/>
        <v>80</v>
      </c>
      <c r="M11" s="20">
        <f t="shared" si="0"/>
        <v>80</v>
      </c>
      <c r="N11" s="20">
        <f t="shared" si="0"/>
        <v>80</v>
      </c>
      <c r="O11" s="20">
        <f t="shared" si="0"/>
        <v>80</v>
      </c>
      <c r="P11" s="4"/>
      <c r="Q11" s="5"/>
      <c r="R11" s="2"/>
      <c r="S11" s="2"/>
    </row>
    <row r="12" spans="1:22" x14ac:dyDescent="0.35">
      <c r="A12" s="2"/>
      <c r="B12" s="5"/>
      <c r="C12" s="23" t="s">
        <v>16</v>
      </c>
      <c r="D12" s="20">
        <f t="shared" ref="D12:O12" si="1">(HRM*D10)/1000</f>
        <v>205.55199999999988</v>
      </c>
      <c r="E12" s="20">
        <f t="shared" si="1"/>
        <v>205.55199999999988</v>
      </c>
      <c r="F12" s="20">
        <f t="shared" si="1"/>
        <v>205.55199999999988</v>
      </c>
      <c r="G12" s="20">
        <f t="shared" si="1"/>
        <v>205.55199999999988</v>
      </c>
      <c r="H12" s="20">
        <f t="shared" si="1"/>
        <v>205.55199999999988</v>
      </c>
      <c r="I12" s="20">
        <f t="shared" si="1"/>
        <v>205.55199999999988</v>
      </c>
      <c r="J12" s="20">
        <f t="shared" si="1"/>
        <v>205.55199999999988</v>
      </c>
      <c r="K12" s="20">
        <f t="shared" si="1"/>
        <v>205.55199999999988</v>
      </c>
      <c r="L12" s="20">
        <f t="shared" si="1"/>
        <v>205.55199999999988</v>
      </c>
      <c r="M12" s="20">
        <f t="shared" si="1"/>
        <v>205.55199999999988</v>
      </c>
      <c r="N12" s="20">
        <f t="shared" si="1"/>
        <v>205.55199999999988</v>
      </c>
      <c r="O12" s="20">
        <f t="shared" si="1"/>
        <v>205.55199999999988</v>
      </c>
      <c r="P12" s="4"/>
      <c r="Q12" s="5"/>
      <c r="R12" s="2"/>
      <c r="S12" s="2"/>
    </row>
    <row r="13" spans="1:22" x14ac:dyDescent="0.35">
      <c r="A13" s="2"/>
      <c r="B13" s="5"/>
      <c r="C13" s="23" t="s">
        <v>14</v>
      </c>
      <c r="D13" s="21">
        <f t="shared" ref="D13:O13" si="2">D12*Cost</f>
        <v>20.555199999999989</v>
      </c>
      <c r="E13" s="21">
        <f t="shared" si="2"/>
        <v>20.555199999999989</v>
      </c>
      <c r="F13" s="21">
        <f t="shared" si="2"/>
        <v>20.555199999999989</v>
      </c>
      <c r="G13" s="21">
        <f t="shared" si="2"/>
        <v>20.555199999999989</v>
      </c>
      <c r="H13" s="21">
        <f t="shared" si="2"/>
        <v>20.555199999999989</v>
      </c>
      <c r="I13" s="21">
        <f t="shared" si="2"/>
        <v>20.555199999999989</v>
      </c>
      <c r="J13" s="21">
        <f t="shared" si="2"/>
        <v>20.555199999999989</v>
      </c>
      <c r="K13" s="21">
        <f t="shared" si="2"/>
        <v>20.555199999999989</v>
      </c>
      <c r="L13" s="21">
        <f t="shared" si="2"/>
        <v>20.555199999999989</v>
      </c>
      <c r="M13" s="21">
        <f t="shared" si="2"/>
        <v>20.555199999999989</v>
      </c>
      <c r="N13" s="21">
        <f t="shared" si="2"/>
        <v>20.555199999999989</v>
      </c>
      <c r="O13" s="21">
        <f t="shared" si="2"/>
        <v>20.555199999999989</v>
      </c>
      <c r="P13" s="4"/>
      <c r="Q13" s="5"/>
      <c r="R13" s="2"/>
      <c r="S13" s="2"/>
    </row>
    <row r="14" spans="1:22" ht="15" thickBot="1" x14ac:dyDescent="0.4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" thickBot="1" x14ac:dyDescent="0.5">
      <c r="A15" s="2"/>
      <c r="B15" s="5"/>
      <c r="C15" s="29" t="s">
        <v>26</v>
      </c>
      <c r="D15" s="30">
        <f>SUM(D13:O13)</f>
        <v>246.66239999999985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" thickBot="1" x14ac:dyDescent="0.5">
      <c r="A16" s="2"/>
      <c r="B16" s="2"/>
      <c r="C16" s="29" t="s">
        <v>40</v>
      </c>
      <c r="D16" s="68">
        <f>D15*Stations</f>
        <v>5673.2351999999964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  <c r="R16" s="2"/>
      <c r="S16" s="2"/>
    </row>
    <row r="17" spans="1:1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8.5" x14ac:dyDescent="0.45">
      <c r="A19" s="2"/>
      <c r="B19" s="5"/>
      <c r="C19" s="42"/>
      <c r="D19" s="43"/>
      <c r="E19" s="44"/>
      <c r="F19" s="45"/>
      <c r="G19" s="45"/>
      <c r="H19" s="4"/>
      <c r="I19" s="2"/>
      <c r="J19" s="2"/>
      <c r="K19" s="2"/>
      <c r="L19" s="2"/>
      <c r="M19" s="2"/>
      <c r="N19" s="2"/>
      <c r="O19" s="2"/>
      <c r="P19" s="2"/>
      <c r="Q19" s="5"/>
      <c r="R19" s="2"/>
      <c r="S19" s="2"/>
    </row>
    <row r="20" spans="1:19" ht="18.5" x14ac:dyDescent="0.45">
      <c r="A20" s="2"/>
      <c r="B20" s="5"/>
      <c r="C20" s="42"/>
      <c r="D20" s="46"/>
      <c r="E20" s="45"/>
      <c r="F20" s="45"/>
      <c r="G20" s="45"/>
      <c r="H20" s="4"/>
      <c r="I20" s="2"/>
      <c r="J20" s="2"/>
      <c r="K20" s="2"/>
      <c r="L20" s="2"/>
      <c r="M20" s="2"/>
      <c r="N20" s="2"/>
      <c r="O20" s="2"/>
      <c r="P20" s="2"/>
      <c r="Q20" s="5"/>
      <c r="R20" s="2"/>
      <c r="S20" s="2"/>
    </row>
    <row r="21" spans="1:19" ht="14.25" customHeight="1" x14ac:dyDescent="0.35">
      <c r="A21" s="2"/>
      <c r="B21" s="5"/>
      <c r="C21" s="47"/>
      <c r="D21" s="47"/>
      <c r="E21" s="47"/>
      <c r="F21" s="45"/>
      <c r="G21" s="47"/>
      <c r="H21" s="4"/>
      <c r="I21" s="2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21.75" customHeight="1" x14ac:dyDescent="0.35">
      <c r="A22" s="2"/>
      <c r="B22" s="5"/>
      <c r="C22" s="48"/>
      <c r="D22" s="49"/>
      <c r="E22" s="49"/>
      <c r="F22" s="50"/>
      <c r="G22" s="51"/>
      <c r="H22" s="4"/>
      <c r="I22" s="11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ht="14.25" customHeight="1" x14ac:dyDescent="0.35">
      <c r="A23" s="2"/>
      <c r="B23" s="5"/>
      <c r="C23" s="49"/>
      <c r="D23" s="49"/>
      <c r="E23" s="49"/>
      <c r="F23" s="49"/>
      <c r="G23" s="49"/>
      <c r="H23" s="4"/>
      <c r="I23" s="11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 ht="21.75" customHeight="1" x14ac:dyDescent="0.7">
      <c r="A24" s="2"/>
      <c r="B24" s="5"/>
      <c r="C24" s="52"/>
      <c r="D24" s="53"/>
      <c r="E24" s="53"/>
      <c r="F24" s="54"/>
      <c r="G24" s="55"/>
      <c r="H24" s="4"/>
      <c r="I24" s="10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 x14ac:dyDescent="0.35">
      <c r="A25" s="2"/>
      <c r="B25" s="5"/>
      <c r="C25" s="56"/>
      <c r="D25" s="45"/>
      <c r="E25" s="56"/>
      <c r="F25" s="45"/>
      <c r="G25" s="45"/>
      <c r="H25" s="4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 x14ac:dyDescent="0.35">
      <c r="A26" s="2"/>
      <c r="B26" s="2"/>
      <c r="C26" s="27"/>
      <c r="D26" s="18"/>
      <c r="E26" s="28"/>
      <c r="F26" s="28"/>
      <c r="G26" s="28"/>
      <c r="H26" s="8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 x14ac:dyDescent="0.35">
      <c r="A27" s="2"/>
      <c r="B27" s="2"/>
      <c r="C27" s="7"/>
      <c r="D27" s="2"/>
      <c r="E27" s="8"/>
      <c r="F27" s="8"/>
      <c r="G27" s="8"/>
      <c r="H27" s="8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 x14ac:dyDescent="0.35">
      <c r="A28" s="2"/>
      <c r="B28" s="2"/>
      <c r="C28" s="4"/>
      <c r="D28" s="2"/>
      <c r="E28" s="2"/>
      <c r="F28" s="2"/>
      <c r="G28" s="9"/>
      <c r="H28" s="2"/>
      <c r="I28" s="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 x14ac:dyDescent="0.35">
      <c r="A29" s="2"/>
      <c r="B29" s="2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  <c r="R29" s="2"/>
      <c r="S29" s="2"/>
    </row>
    <row r="30" spans="1:19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</sheetData>
  <mergeCells count="1">
    <mergeCell ref="H3: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25</vt:i4>
      </vt:variant>
    </vt:vector>
  </HeadingPairs>
  <TitlesOfParts>
    <vt:vector size="29" baseType="lpstr">
      <vt:lpstr>PSI Cost</vt:lpstr>
      <vt:lpstr>Ametek SGX</vt:lpstr>
      <vt:lpstr>Magna TS</vt:lpstr>
      <vt:lpstr>TDK Genesys</vt:lpstr>
      <vt:lpstr>'Ametek SGX'!Cost</vt:lpstr>
      <vt:lpstr>'Magna TS'!Cost</vt:lpstr>
      <vt:lpstr>'PSI Cost'!Cost</vt:lpstr>
      <vt:lpstr>'TDK Genesys'!Cost</vt:lpstr>
      <vt:lpstr>'Ametek SGX'!HRD</vt:lpstr>
      <vt:lpstr>'Magna TS'!HRD</vt:lpstr>
      <vt:lpstr>'PSI Cost'!HRD</vt:lpstr>
      <vt:lpstr>'TDK Genesys'!HRD</vt:lpstr>
      <vt:lpstr>'Ametek SGX'!HRM</vt:lpstr>
      <vt:lpstr>'Magna TS'!HRM</vt:lpstr>
      <vt:lpstr>'PSI Cost'!HRM</vt:lpstr>
      <vt:lpstr>'TDK Genesys'!HRM</vt:lpstr>
      <vt:lpstr>'Ametek SGX'!HRSD</vt:lpstr>
      <vt:lpstr>'Magna TS'!HRSD</vt:lpstr>
      <vt:lpstr>'PSI Cost'!HRSD</vt:lpstr>
      <vt:lpstr>'TDK Genesys'!HRSD</vt:lpstr>
      <vt:lpstr>'Ametek SGX'!HRW</vt:lpstr>
      <vt:lpstr>'Magna TS'!HRW</vt:lpstr>
      <vt:lpstr>'PSI Cost'!HRW</vt:lpstr>
      <vt:lpstr>'TDK Genesys'!HRW</vt:lpstr>
      <vt:lpstr>Stations</vt:lpstr>
      <vt:lpstr>'Ametek SGX'!WATT</vt:lpstr>
      <vt:lpstr>'Magna TS'!WATT</vt:lpstr>
      <vt:lpstr>'PSI Cost'!WATT</vt:lpstr>
      <vt:lpstr>'TDK Genesys'!WATT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Turner</dc:creator>
  <cp:lastModifiedBy>Armando Prado</cp:lastModifiedBy>
  <dcterms:created xsi:type="dcterms:W3CDTF">2015-09-17T17:05:26Z</dcterms:created>
  <dcterms:modified xsi:type="dcterms:W3CDTF">2019-05-07T16:44:39Z</dcterms:modified>
</cp:coreProperties>
</file>